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<sst xmlns="http://schemas.openxmlformats.org/spreadsheetml/2006/main" count="90" uniqueCount="57">
  <si>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</si>
  <si>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</si>
  <si>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</si>
  <si>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</si>
  <si>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</si>
  <si>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</si>
  <si>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</si>
  <si>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</si>
  <si>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</si>
  <si>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</si>
  <si>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</si>
  <si>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</si>
  <si>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</si>
  <si>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</si>
  <si>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</si>
  <si>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</si>
  <si>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</si>
  <si>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</si>
  <si>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</si>
  <si>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</si>
  <si>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</si>
  <si>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</si>
  <si>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</si>
  <si>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</si>
  <si>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</si>
  <si>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</si>
  <si>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</si>
  <si>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</si>
  <si>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</si>
  <si>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</si>
  <si>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</si>
  <si>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</si>
  <si>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</si>
  <si>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</si>
  <si>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</si>
  <si>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</si>
  <si>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</si>
  <si>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</si>
  <si>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</si>
  <si>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</si>
  <si>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</si>
  <si>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</si>
  <si>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</si>
  <si>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</si>
  <si>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</si>
  <si>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</si>
  <si>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</si>
  <si>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</si>
  <si>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</si>
  <si>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</si>
  <si>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</si>
  <si>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</si>
  <si>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</si>
  <si>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</si>
  <si>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</si>
  <si>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</si>
  <si>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січень-жовтень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</si>
</sst>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4" fontId="1" fillId="32" borderId="0" xfId="0" applyNumberFormat="1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66" zoomScaleNormal="66" zoomScaleSheetLayoutView="66" zoomScalePageLayoutView="0" workbookViewId="0" topLeftCell="A37">
      <selection activeCell="D45" sqref="D45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1" width="9.125" style="27" customWidth="1"/>
    <col min="12" max="12" width="23.125" style="27" customWidth="1"/>
    <col min="13" max="16384" width="9.125" style="27" customWidth="1"/>
  </cols>
  <sheetData>
    <row r="1" spans="1:12" s="5" customFormat="1" ht="22.5" customHeight="1">
      <c r="A1" s="17"/>
      <c r="B1" s="18" t="s">
        <v>3</v>
      </c>
      <c r="C1" s="18"/>
      <c r="D1" s="17"/>
      <c r="E1" s="17"/>
      <c r="F1" s="17"/>
      <c r="L1" s="59"/>
    </row>
    <row r="2" spans="1:12" s="5" customFormat="1" ht="21" customHeight="1">
      <c r="A2" s="17"/>
      <c r="B2" s="18" t="s">
        <v>7</v>
      </c>
      <c r="C2" s="18"/>
      <c r="D2" s="17"/>
      <c r="E2" s="17"/>
      <c r="F2" s="17"/>
      <c r="L2" s="25"/>
    </row>
    <row r="3" spans="1:12" s="5" customFormat="1" ht="25.5" customHeight="1">
      <c r="A3" s="17"/>
      <c r="B3" s="18" t="s">
        <v>56</v>
      </c>
      <c r="C3" s="18"/>
      <c r="D3" s="17"/>
      <c r="E3" s="17"/>
      <c r="F3" s="17"/>
      <c r="L3" s="25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3950.15</v>
      </c>
      <c r="E9" s="40">
        <f aca="true" t="shared" si="0" ref="E9:E17">IF(C9=0,"",D9/C9*100)</f>
        <v>36.57546296296296</v>
      </c>
      <c r="F9" s="41">
        <f>SUM(C9:D9)</f>
        <v>14750.15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-4770</v>
      </c>
      <c r="E10" s="40">
        <f t="shared" si="0"/>
        <v>-43.76146788990825</v>
      </c>
      <c r="F10" s="41">
        <f aca="true" t="shared" si="1" ref="F10:F17">D10-C10</f>
        <v>-15670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512835</v>
      </c>
      <c r="D12" s="39">
        <v>672455</v>
      </c>
      <c r="E12" s="40">
        <f t="shared" si="0"/>
        <v>131.1250207181647</v>
      </c>
      <c r="F12" s="41">
        <f t="shared" si="1"/>
        <v>159620</v>
      </c>
    </row>
    <row r="13" spans="1:6" s="5" customFormat="1" ht="44.25" customHeight="1">
      <c r="A13" s="3" t="s">
        <v>36</v>
      </c>
      <c r="B13" s="22">
        <v>22080400</v>
      </c>
      <c r="C13" s="38">
        <v>173565</v>
      </c>
      <c r="D13" s="39">
        <v>166762.64</v>
      </c>
      <c r="E13" s="40">
        <f t="shared" si="0"/>
        <v>96.08079970040043</v>
      </c>
      <c r="F13" s="41">
        <f t="shared" si="1"/>
        <v>-6802.359999999986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21597.33</v>
      </c>
      <c r="E14" s="40">
        <f t="shared" si="0"/>
        <v>102.84442857142857</v>
      </c>
      <c r="F14" s="41">
        <f t="shared" si="1"/>
        <v>597.3300000000017</v>
      </c>
    </row>
    <row r="15" spans="1:6" s="15" customFormat="1" ht="19.5" customHeight="1">
      <c r="A15" s="12" t="s">
        <v>33</v>
      </c>
      <c r="B15" s="14"/>
      <c r="C15" s="42">
        <f>SUM(C9:C14)</f>
        <v>729100</v>
      </c>
      <c r="D15" s="42">
        <f>SUM(D9:D14)</f>
        <v>862005.12</v>
      </c>
      <c r="E15" s="43">
        <f t="shared" si="0"/>
        <v>118.2286545055548</v>
      </c>
      <c r="F15" s="44">
        <f t="shared" si="1"/>
        <v>132905.12</v>
      </c>
    </row>
    <row r="16" spans="1:6" s="5" customFormat="1" ht="18.75">
      <c r="A16" s="4" t="s">
        <v>32</v>
      </c>
      <c r="B16" s="23">
        <v>40000000</v>
      </c>
      <c r="C16" s="39">
        <v>2932478</v>
      </c>
      <c r="D16" s="39">
        <v>2531478</v>
      </c>
      <c r="E16" s="40">
        <f t="shared" si="0"/>
        <v>86.32555811160391</v>
      </c>
      <c r="F16" s="41">
        <f t="shared" si="1"/>
        <v>-401000</v>
      </c>
    </row>
    <row r="17" spans="1:6" s="15" customFormat="1" ht="20.25">
      <c r="A17" s="12" t="s">
        <v>27</v>
      </c>
      <c r="B17" s="14"/>
      <c r="C17" s="45">
        <f>SUM(C15:C16)</f>
        <v>3661578</v>
      </c>
      <c r="D17" s="45">
        <f>SUM(D15:D16)</f>
        <v>3393483.12</v>
      </c>
      <c r="E17" s="43">
        <f t="shared" si="0"/>
        <v>92.67816007196897</v>
      </c>
      <c r="F17" s="44">
        <f t="shared" si="1"/>
        <v>-268094.8799999999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324296.08</v>
      </c>
      <c r="E19" s="39">
        <f>IF(C19=0,"",D19/C19*100)</f>
        <v>216.19738666666666</v>
      </c>
      <c r="F19" s="38">
        <f>D19-C19</f>
        <v>174296.08000000002</v>
      </c>
    </row>
    <row r="20" spans="1:6" s="15" customFormat="1" ht="20.25">
      <c r="A20" s="30" t="s">
        <v>43</v>
      </c>
      <c r="B20" s="14"/>
      <c r="C20" s="45">
        <f>SUM(C19,C17)</f>
        <v>3811578</v>
      </c>
      <c r="D20" s="45">
        <f>SUM(D19,D17)</f>
        <v>3717779.2</v>
      </c>
      <c r="E20" s="45">
        <f>IF(C20=0,"",D20/C20*100)</f>
        <v>97.53910847423299</v>
      </c>
      <c r="F20" s="42">
        <f>D20-C20</f>
        <v>-93798.79999999981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3394448</v>
      </c>
      <c r="D26" s="46">
        <f>D27+D28</f>
        <v>2372246.18</v>
      </c>
      <c r="E26" s="47">
        <f aca="true" t="shared" si="2" ref="E26:E38">IF(C26=0,"",D26/C26*100)</f>
        <v>69.88606630592074</v>
      </c>
      <c r="F26" s="48">
        <f aca="true" t="shared" si="3" ref="F26:F38">C26-D26</f>
        <v>1022201.8199999998</v>
      </c>
    </row>
    <row r="27" spans="1:6" s="5" customFormat="1" ht="56.25">
      <c r="A27" s="8" t="s">
        <v>11</v>
      </c>
      <c r="B27" s="9" t="s">
        <v>12</v>
      </c>
      <c r="C27" s="41">
        <v>2890448</v>
      </c>
      <c r="D27" s="49">
        <v>2019691.01</v>
      </c>
      <c r="E27" s="40">
        <f t="shared" si="2"/>
        <v>69.87467029332477</v>
      </c>
      <c r="F27" s="41">
        <f t="shared" si="3"/>
        <v>870756.99</v>
      </c>
    </row>
    <row r="28" spans="1:6" s="5" customFormat="1" ht="18.75">
      <c r="A28" s="8" t="s">
        <v>13</v>
      </c>
      <c r="B28" s="9" t="s">
        <v>14</v>
      </c>
      <c r="C28" s="41">
        <v>504000</v>
      </c>
      <c r="D28" s="49">
        <v>352555.17</v>
      </c>
      <c r="E28" s="40">
        <f t="shared" si="2"/>
        <v>69.95142261904762</v>
      </c>
      <c r="F28" s="41">
        <f t="shared" si="3"/>
        <v>151444.83000000002</v>
      </c>
    </row>
    <row r="29" spans="1:6" s="25" customFormat="1" ht="18.75">
      <c r="A29" s="6" t="s">
        <v>20</v>
      </c>
      <c r="B29" s="7" t="s">
        <v>22</v>
      </c>
      <c r="C29" s="50">
        <f>C30+C31+C32</f>
        <v>140052</v>
      </c>
      <c r="D29" s="50">
        <f>SUM(D30:D32)</f>
        <v>94197.15</v>
      </c>
      <c r="E29" s="47">
        <f t="shared" si="2"/>
        <v>67.25869676977122</v>
      </c>
      <c r="F29" s="48">
        <f t="shared" si="3"/>
        <v>45854.850000000006</v>
      </c>
    </row>
    <row r="30" spans="1:6" s="5" customFormat="1" ht="18.75">
      <c r="A30" s="8" t="s">
        <v>13</v>
      </c>
      <c r="B30" s="9" t="s">
        <v>14</v>
      </c>
      <c r="C30" s="41">
        <v>125052</v>
      </c>
      <c r="D30" s="49">
        <v>79347.15</v>
      </c>
      <c r="E30" s="40">
        <f t="shared" si="2"/>
        <v>63.45132424911236</v>
      </c>
      <c r="F30" s="41">
        <f t="shared" si="3"/>
        <v>45704.850000000006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14850</v>
      </c>
      <c r="E31" s="40">
        <f t="shared" si="2"/>
        <v>99</v>
      </c>
      <c r="F31" s="41">
        <f t="shared" si="3"/>
        <v>150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150713.62</v>
      </c>
      <c r="E33" s="47">
        <f t="shared" si="2"/>
        <v>61.491465351997036</v>
      </c>
      <c r="F33" s="48">
        <f t="shared" si="3"/>
        <v>94383.19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150713.62</v>
      </c>
      <c r="E35" s="40">
        <f t="shared" si="2"/>
        <v>73.27934069139884</v>
      </c>
      <c r="F35" s="41">
        <f t="shared" si="3"/>
        <v>54956.380000000005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125013.75</v>
      </c>
      <c r="E36" s="47">
        <f>IF(C36=0,"",D36/C36*100)</f>
        <v>69.45208333333333</v>
      </c>
      <c r="F36" s="48">
        <f>C36-D36</f>
        <v>54986.25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125013.75</v>
      </c>
      <c r="E37" s="40">
        <f>IF(C37=0,"",D37/C37*100)</f>
        <v>69.45208333333333</v>
      </c>
      <c r="F37" s="41">
        <f>C37-D37</f>
        <v>54986.25</v>
      </c>
    </row>
    <row r="38" spans="1:6" s="26" customFormat="1" ht="20.25">
      <c r="A38" s="12" t="s">
        <v>27</v>
      </c>
      <c r="B38" s="13"/>
      <c r="C38" s="51">
        <f>SUM(C26,C29,C33,C36)</f>
        <v>3959596.81</v>
      </c>
      <c r="D38" s="51">
        <f>SUM(D26,D29,D33,D36)</f>
        <v>2742170.7</v>
      </c>
      <c r="E38" s="43">
        <f t="shared" si="2"/>
        <v>69.25378596817285</v>
      </c>
      <c r="F38" s="44">
        <f t="shared" si="3"/>
        <v>1217426.1099999999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132317.38</v>
      </c>
      <c r="E41" s="39">
        <f aca="true" t="shared" si="4" ref="E41:E47">IF(C41=0,"",D41/C41*100)</f>
        <v>74.08670869774578</v>
      </c>
      <c r="F41" s="38">
        <f aca="true" t="shared" si="5" ref="F41:F47">C41-D41</f>
        <v>46280.619999999995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103719.38</v>
      </c>
      <c r="E42" s="39">
        <f>IF(C42=0,"",D42/C42*100)</f>
        <v>69.14625333333333</v>
      </c>
      <c r="F42" s="38">
        <f>C42-D42</f>
        <v>46280.619999999995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132317.38</v>
      </c>
      <c r="E46" s="45">
        <f t="shared" si="4"/>
        <v>36.69387517401649</v>
      </c>
      <c r="F46" s="42">
        <f t="shared" si="5"/>
        <v>228280.62</v>
      </c>
    </row>
    <row r="47" spans="1:6" s="15" customFormat="1" ht="20.25">
      <c r="A47" s="30" t="s">
        <v>43</v>
      </c>
      <c r="B47" s="14"/>
      <c r="C47" s="45">
        <f>SUM(C38,C46)</f>
        <v>4320194.8100000005</v>
      </c>
      <c r="D47" s="45">
        <f>SUM(D38,D46)</f>
        <v>2874488.08</v>
      </c>
      <c r="E47" s="45">
        <f t="shared" si="4"/>
        <v>66.53607548776255</v>
      </c>
      <c r="F47" s="42">
        <f t="shared" si="5"/>
        <v>1445706.7300000004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2023-09-04T07:42:47Z</cp:lastPrinted>
  <dcterms:created xsi:type="dcterms:W3CDTF">2003-06-12T05:22:25Z</dcterms:created>
  <dcterms:modified xsi:type="dcterms:W3CDTF">2023-11-01T09:24:34Z</dcterms:modified>
  <cp:category/>
  <cp:version/>
  <cp:contentType/>
  <cp:contentStatus/>
</cp:coreProperties>
</file>